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495" windowWidth="9945" windowHeight="13125" activeTab="0"/>
  </bookViews>
  <sheets>
    <sheet name="Foglio1" sheetId="1" r:id="rId1"/>
    <sheet name="Foglio2" sheetId="2" r:id="rId2"/>
    <sheet name="Foglio3" sheetId="3" r:id="rId3"/>
  </sheets>
  <definedNames>
    <definedName name="Dc">'Foglio1'!$C$7</definedName>
    <definedName name="Fs">'Foglio1'!$C$8</definedName>
    <definedName name="Pmax">'Foglio1'!$C$4</definedName>
    <definedName name="Ps">'Foglio1'!$C$9</definedName>
    <definedName name="Sigma">'Foglio1'!$C$6</definedName>
    <definedName name="Sp">'Foglio1'!$C$9</definedName>
  </definedNames>
  <calcPr fullCalcOnLoad="1"/>
</workbook>
</file>

<file path=xl/sharedStrings.xml><?xml version="1.0" encoding="utf-8"?>
<sst xmlns="http://schemas.openxmlformats.org/spreadsheetml/2006/main" count="86" uniqueCount="65">
  <si>
    <t xml:space="preserve"> </t>
  </si>
  <si>
    <t>-</t>
  </si>
  <si>
    <t>www.missilistica.it</t>
  </si>
  <si>
    <t>CALCOLO SERBATOI A PRESSIONE</t>
  </si>
  <si>
    <t>mm</t>
  </si>
  <si>
    <t>Pressione massima :</t>
  </si>
  <si>
    <t>Fattore di sicurezza :</t>
  </si>
  <si>
    <t>Coeff. resistenza materiale :</t>
  </si>
  <si>
    <t>Spessore parete serbatoio :</t>
  </si>
  <si>
    <t>bar</t>
  </si>
  <si>
    <t xml:space="preserve"> Kg/cmq</t>
  </si>
  <si>
    <t>CALCOLO SPESSORE PARETE</t>
  </si>
  <si>
    <t>Diametro interno :</t>
  </si>
  <si>
    <t>VERIFICA PRESSIONE</t>
  </si>
  <si>
    <t>TABELLA SIGMA MATERIALI</t>
  </si>
  <si>
    <t>Composito fibra di carbonio-epoxy</t>
  </si>
  <si>
    <t>Composito fibra di vetro-epoxy</t>
  </si>
  <si>
    <t>Composito fibra di kevlar-epoxy</t>
  </si>
  <si>
    <t>Sigma (Kg/cmq)</t>
  </si>
  <si>
    <t>Rame</t>
  </si>
  <si>
    <t>Ottone</t>
  </si>
  <si>
    <t>Alluminio 7075-T6 (Ergal)</t>
  </si>
  <si>
    <t>Spessore parete :</t>
  </si>
  <si>
    <t>Diametro esterno :</t>
  </si>
  <si>
    <t>Lunghezza</t>
  </si>
  <si>
    <t>Densità materiale</t>
  </si>
  <si>
    <t>Peso totale</t>
  </si>
  <si>
    <t>cmc</t>
  </si>
  <si>
    <t>g/cmc</t>
  </si>
  <si>
    <t>g</t>
  </si>
  <si>
    <t>Volume cilindro</t>
  </si>
  <si>
    <t>Peso cilindro</t>
  </si>
  <si>
    <t>Lunghezza tappi chiusura</t>
  </si>
  <si>
    <t>Volume tappi chiusura</t>
  </si>
  <si>
    <t>Peso tappi chiusura</t>
  </si>
  <si>
    <t>CALCOLO PESO SERBATOIO</t>
  </si>
  <si>
    <t>Alluminio 2024 - T3</t>
  </si>
  <si>
    <t>Acciaio AISI 303</t>
  </si>
  <si>
    <t>Acciaio AISI 305</t>
  </si>
  <si>
    <t>Titanio 6Al 2Sn 4Zr 6Mo</t>
  </si>
  <si>
    <t>Titanio 6Al 4V (grado 5)</t>
  </si>
  <si>
    <t>Titanio 3Al 2.5V (grado 9)</t>
  </si>
  <si>
    <t>acciaio AISI 1040</t>
  </si>
  <si>
    <t>Materiale :</t>
  </si>
  <si>
    <t>Allum. 6061-T6</t>
  </si>
  <si>
    <t>Densità</t>
  </si>
  <si>
    <t>Materiale</t>
  </si>
  <si>
    <t>Sez. serbat. Cilindr.</t>
  </si>
  <si>
    <t>p</t>
  </si>
  <si>
    <t>Pressione massima</t>
  </si>
  <si>
    <t>Sigma materiale</t>
  </si>
  <si>
    <t>s</t>
  </si>
  <si>
    <t>n</t>
  </si>
  <si>
    <t>Coeff. Sicurezza</t>
  </si>
  <si>
    <t>Spessore parete</t>
  </si>
  <si>
    <t>d</t>
  </si>
  <si>
    <t>Mpa</t>
  </si>
  <si>
    <t>Gpa</t>
  </si>
  <si>
    <t>rs</t>
  </si>
  <si>
    <t>rc</t>
  </si>
  <si>
    <t>Raggio serbat. Sferico</t>
  </si>
  <si>
    <t>Pressione operativa :</t>
  </si>
  <si>
    <t>Coeff. resistenza materiale (sigma):</t>
  </si>
  <si>
    <t>Alluminio 6061 - T6 (Anticorodal)</t>
  </si>
  <si>
    <t>By Laser Rocket Team 2005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</si>
</sst>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43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3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2" fontId="1" fillId="2" borderId="0" xfId="0" applyNumberFormat="1" applyFont="1" applyFill="1" applyBorder="1" applyAlignment="1" applyProtection="1">
      <alignment/>
      <protection hidden="1"/>
    </xf>
    <xf numFmtId="0" fontId="1" fillId="0" borderId="0" xfId="0" applyFont="1" applyFill="1" applyBorder="1" applyAlignment="1">
      <alignment/>
    </xf>
    <xf numFmtId="2" fontId="2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 applyProtection="1">
      <alignment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1" fillId="0" borderId="0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 applyProtection="1">
      <alignment horizontal="center"/>
      <protection hidden="1"/>
    </xf>
    <xf numFmtId="0" fontId="1" fillId="4" borderId="2" xfId="0" applyNumberFormat="1" applyFont="1" applyFill="1" applyBorder="1" applyAlignment="1" applyProtection="1">
      <alignment/>
      <protection hidden="1"/>
    </xf>
    <xf numFmtId="0" fontId="1" fillId="4" borderId="1" xfId="0" applyNumberFormat="1" applyFont="1" applyFill="1" applyBorder="1" applyAlignment="1" applyProtection="1">
      <alignment/>
      <protection hidden="1"/>
    </xf>
    <xf numFmtId="0" fontId="1" fillId="4" borderId="2" xfId="0" applyNumberFormat="1" applyFont="1" applyFill="1" applyBorder="1" applyAlignment="1" applyProtection="1">
      <alignment horizontal="right"/>
      <protection hidden="1"/>
    </xf>
    <xf numFmtId="0" fontId="1" fillId="2" borderId="0" xfId="0" applyNumberFormat="1" applyFont="1" applyFill="1" applyBorder="1" applyAlignment="1" applyProtection="1">
      <alignment/>
      <protection hidden="1"/>
    </xf>
    <xf numFmtId="2" fontId="2" fillId="5" borderId="1" xfId="0" applyNumberFormat="1" applyFont="1" applyFill="1" applyBorder="1" applyAlignment="1" applyProtection="1">
      <alignment/>
      <protection locked="0"/>
    </xf>
    <xf numFmtId="2" fontId="2" fillId="6" borderId="1" xfId="0" applyNumberFormat="1" applyFont="1" applyFill="1" applyBorder="1" applyAlignment="1" applyProtection="1">
      <alignment/>
      <protection hidden="1"/>
    </xf>
    <xf numFmtId="2" fontId="1" fillId="6" borderId="1" xfId="0" applyNumberFormat="1" applyFont="1" applyFill="1" applyBorder="1" applyAlignment="1" applyProtection="1">
      <alignment/>
      <protection hidden="1"/>
    </xf>
    <xf numFmtId="2" fontId="1" fillId="6" borderId="3" xfId="0" applyNumberFormat="1" applyFont="1" applyFill="1" applyBorder="1" applyAlignment="1" applyProtection="1">
      <alignment/>
      <protection hidden="1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center"/>
      <protection locked="0"/>
    </xf>
    <xf numFmtId="2" fontId="7" fillId="7" borderId="1" xfId="0" applyNumberFormat="1" applyFont="1" applyFill="1" applyBorder="1" applyAlignment="1" applyProtection="1">
      <alignment/>
      <protection hidden="1"/>
    </xf>
    <xf numFmtId="0" fontId="5" fillId="0" borderId="0" xfId="0" applyFont="1" applyAlignment="1">
      <alignment/>
    </xf>
    <xf numFmtId="0" fontId="0" fillId="2" borderId="4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1" fontId="0" fillId="2" borderId="0" xfId="0" applyNumberForma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0" fillId="2" borderId="5" xfId="0" applyFill="1" applyBorder="1" applyAlignment="1" applyProtection="1">
      <alignment/>
      <protection hidden="1"/>
    </xf>
    <xf numFmtId="0" fontId="3" fillId="8" borderId="6" xfId="0" applyFont="1" applyFill="1" applyBorder="1" applyAlignment="1" applyProtection="1">
      <alignment horizontal="center"/>
      <protection hidden="1"/>
    </xf>
    <xf numFmtId="0" fontId="3" fillId="8" borderId="7" xfId="0" applyFont="1" applyFill="1" applyBorder="1" applyAlignment="1" applyProtection="1">
      <alignment horizontal="center"/>
      <protection hidden="1"/>
    </xf>
    <xf numFmtId="0" fontId="3" fillId="8" borderId="8" xfId="0" applyFont="1" applyFill="1" applyBorder="1" applyAlignment="1" applyProtection="1">
      <alignment horizontal="center"/>
      <protection hidden="1"/>
    </xf>
    <xf numFmtId="0" fontId="2" fillId="9" borderId="6" xfId="0" applyFont="1" applyFill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1" fillId="4" borderId="9" xfId="0" applyFont="1" applyFill="1" applyBorder="1" applyAlignment="1" applyProtection="1">
      <alignment/>
      <protection hidden="1"/>
    </xf>
    <xf numFmtId="0" fontId="1" fillId="4" borderId="9" xfId="0" applyFont="1" applyFill="1" applyBorder="1" applyAlignment="1" applyProtection="1">
      <alignment horizontal="center"/>
      <protection hidden="1"/>
    </xf>
    <xf numFmtId="0" fontId="1" fillId="4" borderId="2" xfId="0" applyFont="1" applyFill="1" applyBorder="1" applyAlignment="1" applyProtection="1">
      <alignment/>
      <protection hidden="1"/>
    </xf>
    <xf numFmtId="0" fontId="1" fillId="4" borderId="2" xfId="0" applyFont="1" applyFill="1" applyBorder="1" applyAlignment="1" applyProtection="1">
      <alignment horizontal="center"/>
      <protection hidden="1"/>
    </xf>
    <xf numFmtId="0" fontId="1" fillId="4" borderId="10" xfId="0" applyFont="1" applyFill="1" applyBorder="1" applyAlignment="1" applyProtection="1">
      <alignment/>
      <protection hidden="1"/>
    </xf>
    <xf numFmtId="0" fontId="1" fillId="4" borderId="3" xfId="0" applyFont="1" applyFill="1" applyBorder="1" applyAlignment="1" applyProtection="1">
      <alignment horizontal="center"/>
      <protection hidden="1"/>
    </xf>
    <xf numFmtId="0" fontId="1" fillId="4" borderId="4" xfId="0" applyFont="1" applyFill="1" applyBorder="1" applyAlignment="1" applyProtection="1">
      <alignment/>
      <protection hidden="1"/>
    </xf>
    <xf numFmtId="0" fontId="1" fillId="4" borderId="3" xfId="0" applyFont="1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/>
      <protection hidden="1"/>
    </xf>
    <xf numFmtId="2" fontId="1" fillId="2" borderId="0" xfId="0" applyNumberFormat="1" applyFont="1" applyFill="1" applyBorder="1" applyAlignment="1" applyProtection="1">
      <alignment horizontal="right"/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0" fontId="1" fillId="4" borderId="4" xfId="0" applyFont="1" applyFill="1" applyBorder="1" applyAlignment="1" applyProtection="1">
      <alignment horizontal="left"/>
      <protection hidden="1"/>
    </xf>
    <xf numFmtId="1" fontId="1" fillId="4" borderId="2" xfId="0" applyNumberFormat="1" applyFont="1" applyFill="1" applyBorder="1" applyAlignment="1" applyProtection="1">
      <alignment horizontal="right"/>
      <protection hidden="1"/>
    </xf>
    <xf numFmtId="1" fontId="1" fillId="4" borderId="1" xfId="0" applyNumberFormat="1" applyFont="1" applyFill="1" applyBorder="1" applyAlignment="1" applyProtection="1">
      <alignment horizontal="right"/>
      <protection hidden="1"/>
    </xf>
    <xf numFmtId="0" fontId="2" fillId="4" borderId="2" xfId="0" applyFont="1" applyFill="1" applyBorder="1" applyAlignment="1" applyProtection="1">
      <alignment/>
      <protection hidden="1"/>
    </xf>
    <xf numFmtId="1" fontId="1" fillId="4" borderId="3" xfId="0" applyNumberFormat="1" applyFont="1" applyFill="1" applyBorder="1" applyAlignment="1" applyProtection="1">
      <alignment horizontal="right"/>
      <protection hidden="1"/>
    </xf>
    <xf numFmtId="1" fontId="1" fillId="2" borderId="0" xfId="0" applyNumberFormat="1" applyFont="1" applyFill="1" applyBorder="1" applyAlignment="1" applyProtection="1">
      <alignment horizontal="right"/>
      <protection hidden="1"/>
    </xf>
    <xf numFmtId="2" fontId="5" fillId="2" borderId="0" xfId="0" applyNumberFormat="1" applyFont="1" applyFill="1" applyBorder="1" applyAlignment="1" applyProtection="1">
      <alignment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4" fillId="10" borderId="11" xfId="0" applyFont="1" applyFill="1" applyBorder="1" applyAlignment="1" applyProtection="1">
      <alignment horizontal="center"/>
      <protection hidden="1"/>
    </xf>
    <xf numFmtId="0" fontId="4" fillId="10" borderId="12" xfId="0" applyFont="1" applyFill="1" applyBorder="1" applyAlignment="1" applyProtection="1">
      <alignment horizontal="center"/>
      <protection hidden="1"/>
    </xf>
    <xf numFmtId="0" fontId="4" fillId="10" borderId="13" xfId="0" applyFont="1" applyFill="1" applyBorder="1" applyAlignment="1" applyProtection="1">
      <alignment horizontal="center"/>
      <protection hidden="1"/>
    </xf>
    <xf numFmtId="0" fontId="4" fillId="10" borderId="10" xfId="0" applyFont="1" applyFill="1" applyBorder="1" applyAlignment="1" applyProtection="1">
      <alignment horizontal="center"/>
      <protection hidden="1"/>
    </xf>
    <xf numFmtId="0" fontId="4" fillId="10" borderId="14" xfId="0" applyFont="1" applyFill="1" applyBorder="1" applyAlignment="1" applyProtection="1">
      <alignment horizontal="center"/>
      <protection hidden="1"/>
    </xf>
    <xf numFmtId="0" fontId="4" fillId="10" borderId="15" xfId="0" applyFont="1" applyFill="1" applyBorder="1" applyAlignment="1" applyProtection="1">
      <alignment horizontal="center"/>
      <protection hidden="1"/>
    </xf>
    <xf numFmtId="0" fontId="0" fillId="2" borderId="10" xfId="0" applyFill="1" applyBorder="1" applyAlignment="1" applyProtection="1">
      <alignment/>
      <protection hidden="1"/>
    </xf>
    <xf numFmtId="0" fontId="0" fillId="2" borderId="14" xfId="0" applyFill="1" applyBorder="1" applyAlignment="1" applyProtection="1">
      <alignment/>
      <protection hidden="1"/>
    </xf>
    <xf numFmtId="0" fontId="0" fillId="2" borderId="15" xfId="0" applyFill="1" applyBorder="1" applyAlignment="1" applyProtection="1">
      <alignment/>
      <protection hidden="1"/>
    </xf>
    <xf numFmtId="2" fontId="1" fillId="5" borderId="1" xfId="0" applyNumberFormat="1" applyFont="1" applyFill="1" applyBorder="1" applyAlignment="1" applyProtection="1">
      <alignment/>
      <protection locked="0"/>
    </xf>
    <xf numFmtId="2" fontId="1" fillId="5" borderId="8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>
      <selection activeCell="C44" activeCellId="4" sqref="C38 C40 C41 C37 C44"/>
    </sheetView>
  </sheetViews>
  <sheetFormatPr defaultColWidth="9.140625" defaultRowHeight="12.75"/>
  <cols>
    <col min="1" max="1" width="2.7109375" style="0" customWidth="1"/>
    <col min="2" max="2" width="35.7109375" style="0" customWidth="1"/>
    <col min="3" max="4" width="15.7109375" style="0" customWidth="1"/>
    <col min="5" max="5" width="8.7109375" style="0" customWidth="1"/>
    <col min="9" max="9" width="18.7109375" style="0" customWidth="1"/>
  </cols>
  <sheetData>
    <row r="1" spans="1:6" ht="12.75">
      <c r="A1" s="21"/>
      <c r="B1" s="22"/>
      <c r="C1" s="23"/>
      <c r="D1" s="24"/>
      <c r="E1" s="22"/>
      <c r="F1" s="25"/>
    </row>
    <row r="2" spans="1:11" ht="15.75">
      <c r="A2" s="21"/>
      <c r="B2" s="26" t="s">
        <v>3</v>
      </c>
      <c r="C2" s="27"/>
      <c r="D2" s="28"/>
      <c r="E2" s="22"/>
      <c r="F2" s="25"/>
      <c r="G2" s="20"/>
      <c r="H2" s="20"/>
      <c r="I2" s="20"/>
      <c r="J2" s="20"/>
      <c r="K2" s="20"/>
    </row>
    <row r="3" spans="1:11" ht="12.75">
      <c r="A3" s="21"/>
      <c r="B3" s="29" t="s">
        <v>11</v>
      </c>
      <c r="C3" s="30"/>
      <c r="D3" s="31"/>
      <c r="E3" s="22"/>
      <c r="F3" s="25"/>
      <c r="G3" s="20"/>
      <c r="H3" s="20" t="s">
        <v>58</v>
      </c>
      <c r="I3" s="20" t="s">
        <v>60</v>
      </c>
      <c r="J3" s="20"/>
      <c r="K3" s="20"/>
    </row>
    <row r="4" spans="1:11" ht="12.75">
      <c r="A4" s="21"/>
      <c r="B4" s="32" t="s">
        <v>61</v>
      </c>
      <c r="C4" s="13">
        <v>55</v>
      </c>
      <c r="D4" s="33" t="s">
        <v>9</v>
      </c>
      <c r="E4" s="22"/>
      <c r="F4" s="25"/>
      <c r="G4" s="20"/>
      <c r="H4" s="20" t="s">
        <v>59</v>
      </c>
      <c r="I4" s="20" t="s">
        <v>47</v>
      </c>
      <c r="J4" s="20"/>
      <c r="K4" s="20" t="s">
        <v>0</v>
      </c>
    </row>
    <row r="5" spans="1:11" ht="12.75">
      <c r="A5" s="21"/>
      <c r="B5" s="34" t="s">
        <v>43</v>
      </c>
      <c r="C5" s="18" t="s">
        <v>44</v>
      </c>
      <c r="D5" s="35"/>
      <c r="E5" s="22"/>
      <c r="F5" s="25"/>
      <c r="G5" s="20"/>
      <c r="H5" s="20" t="s">
        <v>48</v>
      </c>
      <c r="I5" s="20" t="s">
        <v>49</v>
      </c>
      <c r="J5" s="20">
        <v>2.721</v>
      </c>
      <c r="K5" s="20" t="s">
        <v>56</v>
      </c>
    </row>
    <row r="6" spans="1:11" ht="12.75">
      <c r="A6" s="21"/>
      <c r="B6" s="34" t="s">
        <v>62</v>
      </c>
      <c r="C6" s="17">
        <v>1530</v>
      </c>
      <c r="D6" s="35" t="s">
        <v>10</v>
      </c>
      <c r="E6" s="22"/>
      <c r="F6" s="25"/>
      <c r="G6" s="20"/>
      <c r="H6" s="20" t="s">
        <v>51</v>
      </c>
      <c r="I6" s="20" t="s">
        <v>50</v>
      </c>
      <c r="J6" s="20">
        <v>0.68</v>
      </c>
      <c r="K6" s="20" t="s">
        <v>57</v>
      </c>
    </row>
    <row r="7" spans="1:11" ht="12.75">
      <c r="A7" s="21"/>
      <c r="B7" s="34" t="s">
        <v>12</v>
      </c>
      <c r="C7" s="13">
        <v>66</v>
      </c>
      <c r="D7" s="35" t="s">
        <v>4</v>
      </c>
      <c r="E7" s="22"/>
      <c r="F7" s="25"/>
      <c r="G7" s="20"/>
      <c r="H7" s="20" t="s">
        <v>52</v>
      </c>
      <c r="I7" s="20" t="s">
        <v>53</v>
      </c>
      <c r="J7" s="20">
        <v>1</v>
      </c>
      <c r="K7" s="20"/>
    </row>
    <row r="8" spans="1:11" ht="12.75">
      <c r="A8" s="21"/>
      <c r="B8" s="34" t="s">
        <v>6</v>
      </c>
      <c r="C8" s="61">
        <v>4</v>
      </c>
      <c r="D8" s="35" t="s">
        <v>1</v>
      </c>
      <c r="E8" s="22"/>
      <c r="F8" s="25"/>
      <c r="G8" s="20"/>
      <c r="H8" s="20" t="s">
        <v>55</v>
      </c>
      <c r="I8" s="20" t="s">
        <v>54</v>
      </c>
      <c r="J8" s="20">
        <f>J7*J7*J5*J4/J6</f>
        <v>0</v>
      </c>
      <c r="K8" s="20"/>
    </row>
    <row r="9" spans="1:11" ht="12.75">
      <c r="A9" s="21"/>
      <c r="B9" s="36" t="s">
        <v>8</v>
      </c>
      <c r="C9" s="15">
        <f>Pmax*Dc/(2*Sigma)*Fs</f>
        <v>4.745098039215686</v>
      </c>
      <c r="D9" s="37" t="s">
        <v>4</v>
      </c>
      <c r="E9" s="22"/>
      <c r="F9" s="25"/>
      <c r="G9" s="20"/>
      <c r="H9" s="20"/>
      <c r="I9" s="20"/>
      <c r="J9" s="20"/>
      <c r="K9" s="20"/>
    </row>
    <row r="10" spans="1:6" ht="12.75">
      <c r="A10" s="21"/>
      <c r="B10" s="22"/>
      <c r="C10" s="22"/>
      <c r="D10" s="22"/>
      <c r="E10" s="22"/>
      <c r="F10" s="25"/>
    </row>
    <row r="11" spans="1:6" ht="12.75">
      <c r="A11" s="21"/>
      <c r="B11" s="29" t="s">
        <v>13</v>
      </c>
      <c r="C11" s="30"/>
      <c r="D11" s="31"/>
      <c r="E11" s="22"/>
      <c r="F11" s="25"/>
    </row>
    <row r="12" spans="1:6" ht="12.75">
      <c r="A12" s="21"/>
      <c r="B12" s="38" t="s">
        <v>8</v>
      </c>
      <c r="C12" s="13">
        <v>4.75</v>
      </c>
      <c r="D12" s="33" t="s">
        <v>4</v>
      </c>
      <c r="E12" s="22"/>
      <c r="F12" s="25"/>
    </row>
    <row r="13" spans="1:6" ht="12.75">
      <c r="A13" s="21"/>
      <c r="B13" s="34" t="s">
        <v>7</v>
      </c>
      <c r="C13" s="17">
        <v>1530</v>
      </c>
      <c r="D13" s="35" t="s">
        <v>10</v>
      </c>
      <c r="E13" s="22"/>
      <c r="F13" s="25"/>
    </row>
    <row r="14" spans="1:6" ht="12.75">
      <c r="A14" s="21"/>
      <c r="B14" s="34" t="s">
        <v>12</v>
      </c>
      <c r="C14" s="13">
        <v>66</v>
      </c>
      <c r="D14" s="35" t="s">
        <v>4</v>
      </c>
      <c r="E14" s="22"/>
      <c r="F14" s="25"/>
    </row>
    <row r="15" spans="1:6" ht="12.75">
      <c r="A15" s="21"/>
      <c r="B15" s="38" t="s">
        <v>6</v>
      </c>
      <c r="C15" s="61">
        <v>4</v>
      </c>
      <c r="D15" s="35" t="s">
        <v>1</v>
      </c>
      <c r="E15" s="22"/>
      <c r="F15" s="25"/>
    </row>
    <row r="16" spans="1:6" ht="12.75">
      <c r="A16" s="21"/>
      <c r="B16" s="39" t="s">
        <v>5</v>
      </c>
      <c r="C16" s="16">
        <f>C12/(C14/(2*C13)*C15)</f>
        <v>55.05681818181818</v>
      </c>
      <c r="D16" s="37" t="s">
        <v>9</v>
      </c>
      <c r="E16" s="22"/>
      <c r="F16" s="25"/>
    </row>
    <row r="17" spans="1:6" ht="12.75">
      <c r="A17" s="21"/>
      <c r="B17" s="40"/>
      <c r="C17" s="1"/>
      <c r="D17" s="41"/>
      <c r="E17" s="22"/>
      <c r="F17" s="25"/>
    </row>
    <row r="18" spans="1:6" ht="12.75">
      <c r="A18" s="21"/>
      <c r="B18" s="29" t="s">
        <v>14</v>
      </c>
      <c r="C18" s="30"/>
      <c r="D18" s="31"/>
      <c r="E18" s="22"/>
      <c r="F18" s="25"/>
    </row>
    <row r="19" spans="1:6" ht="12.75">
      <c r="A19" s="21"/>
      <c r="B19" s="42" t="s">
        <v>46</v>
      </c>
      <c r="C19" s="8" t="s">
        <v>18</v>
      </c>
      <c r="D19" s="8" t="s">
        <v>45</v>
      </c>
      <c r="E19" s="22"/>
      <c r="F19" s="25"/>
    </row>
    <row r="20" spans="1:6" ht="12.75">
      <c r="A20" s="21"/>
      <c r="B20" s="43" t="s">
        <v>15</v>
      </c>
      <c r="C20" s="9">
        <v>1500</v>
      </c>
      <c r="D20" s="44"/>
      <c r="E20" s="22"/>
      <c r="F20" s="25"/>
    </row>
    <row r="21" spans="1:6" ht="12.75">
      <c r="A21" s="21"/>
      <c r="B21" s="43" t="s">
        <v>16</v>
      </c>
      <c r="C21" s="10">
        <v>1700</v>
      </c>
      <c r="D21" s="45"/>
      <c r="E21" s="22"/>
      <c r="F21" s="25"/>
    </row>
    <row r="22" spans="1:6" ht="12.75">
      <c r="A22" s="21"/>
      <c r="B22" s="43" t="s">
        <v>17</v>
      </c>
      <c r="C22" s="10">
        <v>1300</v>
      </c>
      <c r="D22" s="45"/>
      <c r="E22" s="22"/>
      <c r="F22" s="25"/>
    </row>
    <row r="23" spans="1:6" ht="12.75">
      <c r="A23" s="21"/>
      <c r="B23" s="46" t="s">
        <v>63</v>
      </c>
      <c r="C23" s="10">
        <v>2957</v>
      </c>
      <c r="D23" s="44"/>
      <c r="E23" s="22"/>
      <c r="F23" s="25"/>
    </row>
    <row r="24" spans="1:6" ht="12.75">
      <c r="A24" s="21"/>
      <c r="B24" s="46" t="s">
        <v>36</v>
      </c>
      <c r="C24" s="9">
        <v>4384</v>
      </c>
      <c r="D24" s="45"/>
      <c r="E24" s="22"/>
      <c r="F24" s="25"/>
    </row>
    <row r="25" spans="1:6" ht="12.75">
      <c r="A25" s="21"/>
      <c r="B25" s="43" t="s">
        <v>21</v>
      </c>
      <c r="C25" s="10">
        <v>5353</v>
      </c>
      <c r="D25" s="44"/>
      <c r="E25" s="22"/>
      <c r="F25" s="25"/>
    </row>
    <row r="26" spans="1:6" ht="12.75">
      <c r="A26" s="21"/>
      <c r="B26" s="43" t="s">
        <v>37</v>
      </c>
      <c r="C26" s="11">
        <v>1427</v>
      </c>
      <c r="D26" s="45"/>
      <c r="E26" s="22"/>
      <c r="F26" s="25"/>
    </row>
    <row r="27" spans="1:6" ht="12.75">
      <c r="A27" s="21"/>
      <c r="B27" s="43" t="s">
        <v>38</v>
      </c>
      <c r="C27" s="45">
        <v>5996</v>
      </c>
      <c r="D27" s="45"/>
      <c r="E27" s="22"/>
      <c r="F27" s="25"/>
    </row>
    <row r="28" spans="1:6" ht="12.75">
      <c r="A28" s="21"/>
      <c r="B28" s="38" t="s">
        <v>42</v>
      </c>
      <c r="C28" s="45">
        <v>6200</v>
      </c>
      <c r="D28" s="45"/>
      <c r="E28" s="22"/>
      <c r="F28" s="25"/>
    </row>
    <row r="29" spans="1:6" ht="12.75">
      <c r="A29" s="21"/>
      <c r="B29" s="38"/>
      <c r="C29" s="45" t="s">
        <v>0</v>
      </c>
      <c r="D29" s="45"/>
      <c r="E29" s="22"/>
      <c r="F29" s="25"/>
    </row>
    <row r="30" spans="1:6" ht="12.75">
      <c r="A30" s="21"/>
      <c r="B30" s="38" t="s">
        <v>39</v>
      </c>
      <c r="C30" s="45">
        <v>11930</v>
      </c>
      <c r="D30" s="45"/>
      <c r="E30" s="22"/>
      <c r="F30" s="25"/>
    </row>
    <row r="31" spans="1:6" ht="12.75">
      <c r="A31" s="21"/>
      <c r="B31" s="38" t="s">
        <v>40</v>
      </c>
      <c r="C31" s="45">
        <v>9177</v>
      </c>
      <c r="D31" s="45"/>
      <c r="E31" s="22"/>
      <c r="F31" s="25"/>
    </row>
    <row r="32" spans="1:6" ht="12.75">
      <c r="A32" s="21"/>
      <c r="B32" s="38" t="s">
        <v>41</v>
      </c>
      <c r="C32" s="45">
        <v>7393</v>
      </c>
      <c r="D32" s="45"/>
      <c r="E32" s="22"/>
      <c r="F32" s="25"/>
    </row>
    <row r="33" spans="1:6" ht="12.75">
      <c r="A33" s="21"/>
      <c r="B33" s="43" t="s">
        <v>20</v>
      </c>
      <c r="C33" s="9" t="s">
        <v>0</v>
      </c>
      <c r="D33" s="45"/>
      <c r="E33" s="22"/>
      <c r="F33" s="25"/>
    </row>
    <row r="34" spans="1:6" ht="12.75">
      <c r="A34" s="21"/>
      <c r="B34" s="39" t="s">
        <v>19</v>
      </c>
      <c r="C34" s="10" t="s">
        <v>0</v>
      </c>
      <c r="D34" s="47"/>
      <c r="E34" s="22"/>
      <c r="F34" s="25"/>
    </row>
    <row r="35" spans="1:6" ht="12.75">
      <c r="A35" s="21"/>
      <c r="B35" s="40"/>
      <c r="C35" s="12"/>
      <c r="D35" s="48"/>
      <c r="E35" s="22"/>
      <c r="F35" s="25"/>
    </row>
    <row r="36" spans="1:6" ht="12.75">
      <c r="A36" s="21"/>
      <c r="B36" s="29" t="s">
        <v>35</v>
      </c>
      <c r="C36" s="30"/>
      <c r="D36" s="31"/>
      <c r="E36" s="22"/>
      <c r="F36" s="25"/>
    </row>
    <row r="37" spans="1:8" ht="12.75">
      <c r="A37" s="21"/>
      <c r="B37" s="34" t="s">
        <v>23</v>
      </c>
      <c r="C37" s="13">
        <v>70</v>
      </c>
      <c r="D37" s="33" t="s">
        <v>4</v>
      </c>
      <c r="E37" s="49">
        <f>C37/2/10</f>
        <v>3.5</v>
      </c>
      <c r="F37" s="25"/>
      <c r="H37" s="2"/>
    </row>
    <row r="38" spans="1:6" ht="12.75">
      <c r="A38" s="21"/>
      <c r="B38" s="38" t="s">
        <v>22</v>
      </c>
      <c r="C38" s="13">
        <v>2</v>
      </c>
      <c r="D38" s="33" t="s">
        <v>4</v>
      </c>
      <c r="E38" s="49"/>
      <c r="F38" s="25"/>
    </row>
    <row r="39" spans="1:6" ht="12.75">
      <c r="A39" s="21"/>
      <c r="B39" s="34" t="s">
        <v>12</v>
      </c>
      <c r="C39" s="14">
        <f>C37-(2*C38)</f>
        <v>66</v>
      </c>
      <c r="D39" s="33" t="s">
        <v>4</v>
      </c>
      <c r="E39" s="49">
        <f>C39/2/10</f>
        <v>3.3</v>
      </c>
      <c r="F39" s="25"/>
    </row>
    <row r="40" spans="1:6" ht="12.75">
      <c r="A40" s="21"/>
      <c r="B40" s="38" t="s">
        <v>24</v>
      </c>
      <c r="C40" s="61">
        <v>1000</v>
      </c>
      <c r="D40" s="33" t="s">
        <v>4</v>
      </c>
      <c r="E40" s="49">
        <f>C40/10</f>
        <v>100</v>
      </c>
      <c r="F40" s="25"/>
    </row>
    <row r="41" spans="1:6" ht="12.75">
      <c r="A41" s="21"/>
      <c r="B41" s="34" t="s">
        <v>25</v>
      </c>
      <c r="C41" s="62">
        <v>2.7</v>
      </c>
      <c r="D41" s="50" t="s">
        <v>28</v>
      </c>
      <c r="E41" s="49"/>
      <c r="F41" s="25"/>
    </row>
    <row r="42" spans="1:6" ht="12.75">
      <c r="A42" s="21"/>
      <c r="B42" s="38" t="s">
        <v>30</v>
      </c>
      <c r="C42" s="15">
        <f>E37*E37*PI()*E40-E39*E39*PI()*E40</f>
        <v>427.25660088821223</v>
      </c>
      <c r="D42" s="35" t="s">
        <v>27</v>
      </c>
      <c r="E42" s="49"/>
      <c r="F42" s="25"/>
    </row>
    <row r="43" spans="1:8" ht="12.75">
      <c r="A43" s="21"/>
      <c r="B43" s="34" t="s">
        <v>31</v>
      </c>
      <c r="C43" s="15">
        <f>C41*C42</f>
        <v>1153.5928223981732</v>
      </c>
      <c r="D43" s="50" t="s">
        <v>29</v>
      </c>
      <c r="E43" s="49"/>
      <c r="F43" s="25"/>
      <c r="H43" s="2"/>
    </row>
    <row r="44" spans="1:6" ht="12.75">
      <c r="A44" s="21"/>
      <c r="B44" s="34" t="s">
        <v>32</v>
      </c>
      <c r="C44" s="62">
        <v>30</v>
      </c>
      <c r="D44" s="35" t="s">
        <v>4</v>
      </c>
      <c r="E44" s="49">
        <f>C44/10</f>
        <v>3</v>
      </c>
      <c r="F44" s="25"/>
    </row>
    <row r="45" spans="1:6" ht="12.75">
      <c r="A45" s="21"/>
      <c r="B45" s="34" t="s">
        <v>33</v>
      </c>
      <c r="C45" s="15">
        <f>E39*E39*PI()*E44</f>
        <v>102.63583199277852</v>
      </c>
      <c r="D45" s="50" t="s">
        <v>27</v>
      </c>
      <c r="E45" s="51"/>
      <c r="F45" s="25"/>
    </row>
    <row r="46" spans="1:6" ht="12.75">
      <c r="A46" s="21"/>
      <c r="B46" s="34" t="s">
        <v>34</v>
      </c>
      <c r="C46" s="15">
        <f>C45*C41</f>
        <v>277.11674638050204</v>
      </c>
      <c r="D46" s="50" t="s">
        <v>29</v>
      </c>
      <c r="E46" s="51"/>
      <c r="F46" s="25"/>
    </row>
    <row r="47" spans="1:6" ht="12.75">
      <c r="A47" s="21"/>
      <c r="B47" s="39" t="s">
        <v>26</v>
      </c>
      <c r="C47" s="19">
        <f>C43+C46</f>
        <v>1430.7095687786752</v>
      </c>
      <c r="D47" s="37" t="s">
        <v>29</v>
      </c>
      <c r="E47" s="51"/>
      <c r="F47" s="25"/>
    </row>
    <row r="48" spans="1:6" ht="12.75">
      <c r="A48" s="21"/>
      <c r="B48" s="40"/>
      <c r="C48" s="1"/>
      <c r="D48" s="41"/>
      <c r="E48" s="22"/>
      <c r="F48" s="25"/>
    </row>
    <row r="49" spans="1:6" ht="12.75">
      <c r="A49" s="21"/>
      <c r="B49" s="52" t="s">
        <v>64</v>
      </c>
      <c r="C49" s="53"/>
      <c r="D49" s="54"/>
      <c r="E49" s="22"/>
      <c r="F49" s="25"/>
    </row>
    <row r="50" spans="1:6" ht="12.75">
      <c r="A50" s="21"/>
      <c r="B50" s="55" t="s">
        <v>2</v>
      </c>
      <c r="C50" s="56"/>
      <c r="D50" s="57"/>
      <c r="E50" s="22"/>
      <c r="F50" s="25"/>
    </row>
    <row r="51" spans="1:6" ht="12.75">
      <c r="A51" s="58"/>
      <c r="B51" s="59"/>
      <c r="C51" s="59"/>
      <c r="D51" s="59"/>
      <c r="E51" s="59"/>
      <c r="F51" s="60"/>
    </row>
    <row r="52" spans="2:4" ht="12.75">
      <c r="B52" s="2"/>
      <c r="C52" s="3"/>
      <c r="D52" s="4"/>
    </row>
    <row r="53" spans="2:4" ht="12.75">
      <c r="B53" s="2"/>
      <c r="C53" s="5"/>
      <c r="D53" s="4"/>
    </row>
    <row r="54" spans="2:4" ht="12.75">
      <c r="B54" s="2"/>
      <c r="C54" s="6"/>
      <c r="D54" s="4"/>
    </row>
    <row r="55" spans="2:4" ht="12.75">
      <c r="B55" s="2"/>
      <c r="C55" s="6"/>
      <c r="D55" s="4"/>
    </row>
    <row r="56" spans="2:4" ht="12.75">
      <c r="B56" s="2"/>
      <c r="C56" s="6"/>
      <c r="D56" s="7"/>
    </row>
  </sheetData>
  <sheetProtection password="D7AE" sheet="1" objects="1" scenarios="1"/>
  <mergeCells count="7">
    <mergeCell ref="B2:D2"/>
    <mergeCell ref="B50:D50"/>
    <mergeCell ref="B3:D3"/>
    <mergeCell ref="B11:D11"/>
    <mergeCell ref="B18:D18"/>
    <mergeCell ref="B49:D49"/>
    <mergeCell ref="B36:D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</dc:creator>
  <cp:keywords/>
  <dc:description/>
  <cp:lastModifiedBy>IF</cp:lastModifiedBy>
  <dcterms:created xsi:type="dcterms:W3CDTF">2003-11-12T13:20:51Z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